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подпись'!$A$1:$G$77</definedName>
  </definedNames>
  <calcPr calcId="125725"/>
</workbook>
</file>

<file path=xl/calcChain.xml><?xml version="1.0" encoding="utf-8"?>
<calcChain xmlns="http://schemas.openxmlformats.org/spreadsheetml/2006/main">
  <c r="G63" i="10"/>
  <c r="G64"/>
  <c r="G62"/>
  <c r="G61"/>
  <c r="G52"/>
  <c r="G45"/>
  <c r="F33"/>
  <c r="E67"/>
  <c r="D61"/>
  <c r="D67"/>
  <c r="C67"/>
  <c r="D65"/>
  <c r="E63"/>
  <c r="D63"/>
  <c r="C63"/>
  <c r="E61"/>
  <c r="C61"/>
  <c r="E57" l="1"/>
  <c r="D57"/>
  <c r="C57"/>
  <c r="E54"/>
  <c r="D54"/>
  <c r="C54"/>
  <c r="E48"/>
  <c r="D48"/>
  <c r="C48"/>
  <c r="G48"/>
  <c r="E46"/>
  <c r="D46"/>
  <c r="C46"/>
  <c r="E42"/>
  <c r="D42"/>
  <c r="C42"/>
  <c r="E40"/>
  <c r="D40"/>
  <c r="C40"/>
  <c r="E32"/>
  <c r="D32"/>
  <c r="C32"/>
  <c r="F11"/>
  <c r="F29"/>
  <c r="F26"/>
  <c r="F25"/>
  <c r="F23"/>
  <c r="F22"/>
  <c r="F20"/>
  <c r="F19"/>
  <c r="F17"/>
  <c r="F16"/>
  <c r="F14"/>
  <c r="F9"/>
  <c r="E24"/>
  <c r="D24"/>
  <c r="C77"/>
  <c r="G60"/>
  <c r="G59"/>
  <c r="G58"/>
  <c r="G56"/>
  <c r="G55"/>
  <c r="G53"/>
  <c r="G50"/>
  <c r="G49"/>
  <c r="G47"/>
  <c r="G44"/>
  <c r="G41"/>
  <c r="G39"/>
  <c r="G34"/>
  <c r="F51"/>
  <c r="G68"/>
  <c r="G35"/>
  <c r="G37"/>
  <c r="F69"/>
  <c r="F68"/>
  <c r="F66"/>
  <c r="F64"/>
  <c r="F62"/>
  <c r="G57"/>
  <c r="F60"/>
  <c r="F59"/>
  <c r="F58"/>
  <c r="G54"/>
  <c r="F56"/>
  <c r="F55"/>
  <c r="F53"/>
  <c r="F52"/>
  <c r="F50"/>
  <c r="F49"/>
  <c r="G46"/>
  <c r="F47"/>
  <c r="G42"/>
  <c r="G40"/>
  <c r="F45"/>
  <c r="F44"/>
  <c r="F43"/>
  <c r="F41"/>
  <c r="F39"/>
  <c r="F38"/>
  <c r="F37"/>
  <c r="F35"/>
  <c r="F34"/>
  <c r="G67" l="1"/>
  <c r="G32"/>
  <c r="C70"/>
  <c r="D70"/>
  <c r="E70"/>
  <c r="G11"/>
  <c r="G12"/>
  <c r="G13"/>
  <c r="G14"/>
  <c r="G15"/>
  <c r="G16"/>
  <c r="G17"/>
  <c r="G18"/>
  <c r="G20"/>
  <c r="G21"/>
  <c r="G22"/>
  <c r="G23"/>
  <c r="G25"/>
  <c r="G26"/>
  <c r="G27"/>
  <c r="G28"/>
  <c r="G29"/>
  <c r="G10"/>
  <c r="G9"/>
  <c r="C8"/>
  <c r="C24"/>
  <c r="G24" s="1"/>
  <c r="F67"/>
  <c r="F65"/>
  <c r="F63"/>
  <c r="F61"/>
  <c r="F57"/>
  <c r="F54"/>
  <c r="F48"/>
  <c r="F46"/>
  <c r="F42"/>
  <c r="F40"/>
  <c r="F32"/>
  <c r="E8"/>
  <c r="E30" s="1"/>
  <c r="D8"/>
  <c r="D30" s="1"/>
  <c r="F30" l="1"/>
  <c r="D71"/>
  <c r="G70"/>
  <c r="G8"/>
  <c r="C30"/>
  <c r="G30" s="1"/>
  <c r="F24"/>
  <c r="F70"/>
  <c r="E71"/>
  <c r="F8"/>
  <c r="C71" l="1"/>
</calcChain>
</file>

<file path=xl/sharedStrings.xml><?xml version="1.0" encoding="utf-8"?>
<sst xmlns="http://schemas.openxmlformats.org/spreadsheetml/2006/main" count="129" uniqueCount="127">
  <si>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</si>
  <si>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</si>
  <si>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</si>
  <si>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</si>
  <si>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</si>
  <si>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</si>
  <si>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</si>
  <si>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</si>
  <si>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</si>
  <si>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</si>
  <si>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</si>
  <si>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</si>
  <si>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</si>
  <si>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</si>
  <si>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</si>
  <si>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</si>
  <si>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</si>
  <si>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</si>
  <si>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</si>
  <si>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</si>
  <si>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</si>
  <si>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</si>
  <si>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</si>
  <si>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</si>
  <si>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</si>
  <si>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</si>
  <si>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</si>
  <si>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</si>
  <si>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</si>
  <si>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</si>
  <si>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</si>
  <si>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</si>
  <si>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</si>
  <si>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</si>
  <si>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</si>
  <si>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</si>
  <si>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</si>
  <si>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</si>
  <si>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</si>
  <si>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</si>
  <si>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</si>
  <si>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</si>
  <si>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</si>
  <si>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</si>
  <si>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</si>
  <si>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</si>
  <si>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</si>
  <si>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</si>
  <si>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</si>
  <si>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</si>
  <si>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</si>
  <si>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</si>
  <si>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</si>
  <si>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</si>
  <si>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</si>
  <si>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</si>
  <si>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</si>
  <si>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</si>
  <si>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</si>
  <si>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</si>
  <si>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</si>
  <si>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</si>
  <si>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</si>
  <si>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</si>
  <si>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</si>
  <si>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</si>
  <si>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</si>
  <si>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</si>
  <si>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</si>
  <si>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</si>
  <si>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</si>
  <si>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</si>
  <si>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</si>
  <si>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</si>
  <si>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</si>
  <si>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</si>
  <si>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</si>
  <si>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</si>
  <si>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</si>
  <si>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</si>
  <si>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</si>
  <si>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</si>
  <si>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</si>
  <si>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</si>
  <si>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</si>
  <si>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</si>
  <si>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</si>
  <si>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</si>
  <si>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</si>
  <si>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</si>
  <si>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</si>
  <si>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</si>
  <si>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</si>
  <si>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</si>
  <si>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</si>
  <si>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</si>
  <si>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</si>
  <si>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</si>
  <si>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</si>
  <si>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</si>
  <si>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</si>
  <si>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</si>
  <si>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</si>
  <si>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</si>
  <si>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</si>
  <si>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</si>
  <si>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</si>
  <si>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</si>
  <si>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</si>
  <si>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</si>
  <si>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</si>
  <si>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</si>
  <si>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</si>
  <si>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</si>
  <si>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</si>
  <si>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</si>
  <si>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Бюджетные назначения на 2017 год</t>
  </si>
  <si>
    <t>% исполнения к плану 2017 года</t>
  </si>
  <si>
    <t>% исполнения 2017 года к 2016 году</t>
  </si>
  <si>
    <t>1 13 00000 00 0000 000</t>
  </si>
  <si>
    <t>доходы от компенсации затрат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</si>
  <si>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1 полугодие 2017 года</t>
  </si>
  <si>
    <t>Кассовое исполнение
 за  январь-июнь 2016 года</t>
  </si>
  <si>
    <t>Кассовое исполнение
 за  январь-июнь 2017 года</t>
  </si>
  <si>
    <t>0105</t>
  </si>
  <si>
    <t>Судебная система</t>
  </si>
  <si>
    <t>0804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</si>
</sst>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164" fontId="1" fillId="2" borderId="8" xfId="0" applyNumberFormat="1" applyFont="1" applyFill="1" applyBorder="1" applyAlignment="1">
      <alignment vertical="justify" wrapText="1"/>
    </xf>
    <xf numFmtId="0" fontId="0" fillId="0" borderId="2" xfId="0" applyFont="1" applyBorder="1"/>
    <xf numFmtId="164" fontId="1" fillId="2" borderId="5" xfId="0" applyNumberFormat="1" applyFont="1" applyFill="1" applyBorder="1" applyAlignment="1">
      <alignment vertical="top" wrapText="1"/>
    </xf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5" fontId="1" fillId="2" borderId="8" xfId="0" applyNumberFormat="1" applyFont="1" applyFill="1" applyBorder="1" applyAlignment="1">
      <alignment wrapText="1"/>
    </xf>
    <xf numFmtId="165" fontId="0" fillId="2" borderId="8" xfId="0" applyNumberFormat="1" applyFont="1" applyFill="1" applyBorder="1" applyAlignment="1">
      <alignment wrapText="1"/>
    </xf>
    <xf numFmtId="165" fontId="0" fillId="2" borderId="2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4" fontId="2" fillId="2" borderId="8" xfId="0" applyNumberFormat="1" applyFont="1" applyFill="1" applyBorder="1" applyAlignment="1">
      <alignment wrapText="1"/>
    </xf>
    <xf numFmtId="0" fontId="0" fillId="0" borderId="0" xfId="0" applyFont="1" applyAlignment="1"/>
    <xf numFmtId="0" fontId="0" fillId="0" borderId="0" xfId="0" applyFont="1"/>
    <xf numFmtId="165" fontId="1" fillId="2" borderId="2" xfId="0" applyNumberFormat="1" applyFont="1" applyFill="1" applyBorder="1" applyAlignment="1"/>
    <xf numFmtId="0" fontId="0" fillId="2" borderId="8" xfId="0" applyFill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7"/>
  <sheetViews>
    <sheetView tabSelected="1" zoomScale="110" zoomScaleNormal="110" workbookViewId="0">
      <selection activeCell="F78" sqref="F78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78"/>
      <c r="B1" s="73" t="s">
        <v>121</v>
      </c>
      <c r="C1" s="73"/>
      <c r="D1" s="73"/>
      <c r="E1" s="73"/>
      <c r="F1" s="73"/>
    </row>
    <row r="2" spans="1:9" s="1" customFormat="1">
      <c r="A2" s="78"/>
      <c r="B2" s="73"/>
      <c r="C2" s="73"/>
      <c r="D2" s="73"/>
      <c r="E2" s="73"/>
      <c r="F2" s="73"/>
    </row>
    <row r="3" spans="1:9" ht="28.5" customHeight="1">
      <c r="A3" s="78"/>
      <c r="B3" s="73"/>
      <c r="C3" s="73"/>
      <c r="D3" s="73"/>
      <c r="E3" s="73"/>
      <c r="F3" s="73"/>
    </row>
    <row r="4" spans="1:9" s="1" customFormat="1" ht="12" thickBot="1">
      <c r="A4" s="78"/>
      <c r="B4" s="6"/>
      <c r="C4" s="6"/>
      <c r="D4" s="6"/>
      <c r="E4" s="6"/>
      <c r="F4" s="9" t="s">
        <v>25</v>
      </c>
    </row>
    <row r="5" spans="1:9" s="2" customFormat="1" ht="63" customHeight="1" thickBot="1">
      <c r="A5" s="64" t="s">
        <v>111</v>
      </c>
      <c r="B5" s="21" t="s">
        <v>6</v>
      </c>
      <c r="C5" s="10" t="s">
        <v>122</v>
      </c>
      <c r="D5" s="10" t="s">
        <v>116</v>
      </c>
      <c r="E5" s="10" t="s">
        <v>123</v>
      </c>
      <c r="F5" s="36" t="s">
        <v>117</v>
      </c>
      <c r="G5" s="66" t="s">
        <v>118</v>
      </c>
    </row>
    <row r="6" spans="1:9" s="2" customFormat="1" ht="12" customHeight="1" thickBot="1">
      <c r="A6" s="64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65">
        <v>7</v>
      </c>
    </row>
    <row r="7" spans="1:9" s="2" customFormat="1" ht="12" customHeight="1">
      <c r="A7" s="63"/>
      <c r="B7" s="74" t="s">
        <v>4</v>
      </c>
      <c r="C7" s="74"/>
      <c r="D7" s="75"/>
      <c r="E7" s="75"/>
      <c r="F7" s="75"/>
      <c r="G7" s="63"/>
    </row>
    <row r="8" spans="1:9">
      <c r="A8" s="33"/>
      <c r="B8" s="22" t="s">
        <v>32</v>
      </c>
      <c r="C8" s="43">
        <f>C9+C10+C11+C14+C16+C17+C20+C22+C23</f>
        <v>18917.699999999997</v>
      </c>
      <c r="D8" s="15">
        <f>SUM(D9:D23)</f>
        <v>41507</v>
      </c>
      <c r="E8" s="15">
        <f>SUM(E9:E23)</f>
        <v>20038.199999999997</v>
      </c>
      <c r="F8" s="37">
        <f>E8/D8*100</f>
        <v>48.27667622328763</v>
      </c>
      <c r="G8" s="46">
        <f>E8/C8*100</f>
        <v>105.92302446914795</v>
      </c>
      <c r="H8" s="8"/>
    </row>
    <row r="9" spans="1:9">
      <c r="A9" s="33" t="s">
        <v>43</v>
      </c>
      <c r="B9" s="23" t="s">
        <v>8</v>
      </c>
      <c r="C9" s="68">
        <v>5519.4</v>
      </c>
      <c r="D9" s="12">
        <v>12547.2</v>
      </c>
      <c r="E9" s="11">
        <v>5734.5</v>
      </c>
      <c r="F9" s="38">
        <f>E9/D9*100</f>
        <v>45.703423871461354</v>
      </c>
      <c r="G9" s="47">
        <f>E9/C9*100</f>
        <v>103.89716273507992</v>
      </c>
      <c r="H9" s="4"/>
      <c r="I9" s="4"/>
    </row>
    <row r="10" spans="1:9" ht="22.5">
      <c r="A10" s="33" t="s">
        <v>44</v>
      </c>
      <c r="B10" s="24" t="s">
        <v>9</v>
      </c>
      <c r="C10" s="60">
        <v>4326.6000000000004</v>
      </c>
      <c r="D10" s="12">
        <v>9368.1</v>
      </c>
      <c r="E10" s="11">
        <v>4466.3</v>
      </c>
      <c r="F10" s="38">
        <v>25.1</v>
      </c>
      <c r="G10" s="47">
        <f>E10/C10*100</f>
        <v>103.22886331068275</v>
      </c>
    </row>
    <row r="11" spans="1:9">
      <c r="A11" s="33" t="s">
        <v>45</v>
      </c>
      <c r="B11" s="25" t="s">
        <v>10</v>
      </c>
      <c r="C11" s="60">
        <v>6526.1</v>
      </c>
      <c r="D11" s="12">
        <v>7793.2</v>
      </c>
      <c r="E11" s="11">
        <v>5990.7</v>
      </c>
      <c r="F11" s="38">
        <f>E11/D11*100</f>
        <v>76.870861776933737</v>
      </c>
      <c r="G11" s="47">
        <f t="shared" ref="G11:G30" si="0">E11/C11*100</f>
        <v>91.796019061920589</v>
      </c>
    </row>
    <row r="12" spans="1:9" hidden="1">
      <c r="A12" s="33"/>
      <c r="B12" s="25" t="s">
        <v>11</v>
      </c>
      <c r="C12" s="60"/>
      <c r="D12" s="12"/>
      <c r="E12" s="11"/>
      <c r="F12" s="38"/>
      <c r="G12" s="47" t="e">
        <f t="shared" si="0"/>
        <v>#DIV/0!</v>
      </c>
    </row>
    <row r="13" spans="1:9" ht="1.5" customHeight="1">
      <c r="A13" s="33"/>
      <c r="B13" s="24" t="s">
        <v>12</v>
      </c>
      <c r="C13" s="60"/>
      <c r="D13" s="12"/>
      <c r="E13" s="11"/>
      <c r="F13" s="38"/>
      <c r="G13" s="47" t="e">
        <f t="shared" si="0"/>
        <v>#DIV/0!</v>
      </c>
    </row>
    <row r="14" spans="1:9" s="3" customFormat="1">
      <c r="A14" s="44" t="s">
        <v>46</v>
      </c>
      <c r="B14" s="25" t="s">
        <v>13</v>
      </c>
      <c r="C14" s="60">
        <v>173.7</v>
      </c>
      <c r="D14" s="12">
        <v>650</v>
      </c>
      <c r="E14" s="11">
        <v>210.4</v>
      </c>
      <c r="F14" s="38">
        <f>E14/D14*100</f>
        <v>32.369230769230775</v>
      </c>
      <c r="G14" s="47">
        <f t="shared" si="0"/>
        <v>121.12838226827864</v>
      </c>
    </row>
    <row r="15" spans="1:9" ht="0.75" customHeight="1">
      <c r="A15" s="33"/>
      <c r="B15" s="25" t="s">
        <v>14</v>
      </c>
      <c r="C15" s="60"/>
      <c r="D15" s="12"/>
      <c r="E15" s="11"/>
      <c r="F15" s="38"/>
      <c r="G15" s="47" t="e">
        <f t="shared" si="0"/>
        <v>#DIV/0!</v>
      </c>
    </row>
    <row r="16" spans="1:9" ht="22.5">
      <c r="A16" s="33" t="s">
        <v>49</v>
      </c>
      <c r="B16" s="25" t="s">
        <v>15</v>
      </c>
      <c r="C16" s="60">
        <v>726.5</v>
      </c>
      <c r="D16" s="12">
        <v>1492</v>
      </c>
      <c r="E16" s="11">
        <v>797.1</v>
      </c>
      <c r="F16" s="38">
        <f>E16/D16*100</f>
        <v>53.424932975871322</v>
      </c>
      <c r="G16" s="47">
        <f t="shared" si="0"/>
        <v>109.71782518926358</v>
      </c>
    </row>
    <row r="17" spans="1:9" ht="10.5" customHeight="1">
      <c r="A17" s="33" t="s">
        <v>47</v>
      </c>
      <c r="B17" s="25" t="s">
        <v>16</v>
      </c>
      <c r="C17" s="60">
        <v>65.099999999999994</v>
      </c>
      <c r="D17" s="12">
        <v>85.3</v>
      </c>
      <c r="E17" s="11">
        <v>87</v>
      </c>
      <c r="F17" s="38">
        <f>E17/D17*100</f>
        <v>101.99296600234466</v>
      </c>
      <c r="G17" s="47">
        <f t="shared" si="0"/>
        <v>133.64055299539172</v>
      </c>
    </row>
    <row r="18" spans="1:9" s="3" customFormat="1" ht="22.5" hidden="1">
      <c r="A18" s="34"/>
      <c r="B18" s="25" t="s">
        <v>17</v>
      </c>
      <c r="C18" s="60"/>
      <c r="D18" s="12"/>
      <c r="E18" s="11"/>
      <c r="F18" s="38"/>
      <c r="G18" s="47" t="e">
        <f t="shared" si="0"/>
        <v>#DIV/0!</v>
      </c>
    </row>
    <row r="19" spans="1:9" s="3" customFormat="1">
      <c r="A19" s="33" t="s">
        <v>119</v>
      </c>
      <c r="B19" s="27" t="s">
        <v>120</v>
      </c>
      <c r="C19" s="60"/>
      <c r="D19" s="12">
        <v>34</v>
      </c>
      <c r="E19" s="11">
        <v>33.799999999999997</v>
      </c>
      <c r="F19" s="38">
        <f>E19/D19*100</f>
        <v>99.411764705882348</v>
      </c>
      <c r="G19" s="47"/>
    </row>
    <row r="20" spans="1:9" ht="13.5" customHeight="1">
      <c r="A20" s="33" t="s">
        <v>48</v>
      </c>
      <c r="B20" s="25" t="s">
        <v>18</v>
      </c>
      <c r="C20" s="60">
        <v>1162</v>
      </c>
      <c r="D20" s="12">
        <v>8938.1</v>
      </c>
      <c r="E20" s="11">
        <v>2389.1</v>
      </c>
      <c r="F20" s="38">
        <f>E20/D20*100</f>
        <v>26.729394390306659</v>
      </c>
      <c r="G20" s="47">
        <f t="shared" si="0"/>
        <v>205.60240963855421</v>
      </c>
    </row>
    <row r="21" spans="1:9" hidden="1">
      <c r="A21" s="33"/>
      <c r="B21" s="25" t="s">
        <v>19</v>
      </c>
      <c r="C21" s="60"/>
      <c r="D21" s="12"/>
      <c r="E21" s="11"/>
      <c r="F21" s="38"/>
      <c r="G21" s="47" t="e">
        <f t="shared" si="0"/>
        <v>#DIV/0!</v>
      </c>
    </row>
    <row r="22" spans="1:9">
      <c r="A22" s="33" t="s">
        <v>50</v>
      </c>
      <c r="B22" s="25" t="s">
        <v>20</v>
      </c>
      <c r="C22" s="60">
        <v>317</v>
      </c>
      <c r="D22" s="12">
        <v>589.1</v>
      </c>
      <c r="E22" s="11">
        <v>321.60000000000002</v>
      </c>
      <c r="F22" s="38">
        <f>E22/D22*100</f>
        <v>54.591750127312856</v>
      </c>
      <c r="G22" s="47">
        <f t="shared" si="0"/>
        <v>101.45110410094638</v>
      </c>
    </row>
    <row r="23" spans="1:9">
      <c r="A23" s="33" t="s">
        <v>51</v>
      </c>
      <c r="B23" s="25" t="s">
        <v>21</v>
      </c>
      <c r="C23" s="60">
        <v>101.3</v>
      </c>
      <c r="D23" s="12">
        <v>10</v>
      </c>
      <c r="E23" s="11">
        <v>7.7</v>
      </c>
      <c r="F23" s="38">
        <f>E23/D23*100</f>
        <v>77</v>
      </c>
      <c r="G23" s="47">
        <f t="shared" si="0"/>
        <v>7.601184600197433</v>
      </c>
    </row>
    <row r="24" spans="1:9">
      <c r="A24" s="33" t="s">
        <v>52</v>
      </c>
      <c r="B24" s="26" t="s">
        <v>33</v>
      </c>
      <c r="C24" s="26">
        <f>C25+C26+C29</f>
        <v>77791.199999999997</v>
      </c>
      <c r="D24" s="15">
        <f>D25+D26+D29</f>
        <v>178659</v>
      </c>
      <c r="E24" s="15">
        <f>E25+E26+E29</f>
        <v>82773.399999999994</v>
      </c>
      <c r="F24" s="37">
        <f t="shared" ref="F24" si="1">E24/D24*100</f>
        <v>46.33038357989242</v>
      </c>
      <c r="G24" s="47">
        <f t="shared" si="0"/>
        <v>106.40458046668518</v>
      </c>
      <c r="H24" s="8"/>
    </row>
    <row r="25" spans="1:9" ht="24" customHeight="1">
      <c r="A25" s="33"/>
      <c r="B25" s="25" t="s">
        <v>22</v>
      </c>
      <c r="C25" s="54">
        <v>20748</v>
      </c>
      <c r="D25" s="12">
        <v>47145.5</v>
      </c>
      <c r="E25" s="11">
        <v>22392</v>
      </c>
      <c r="F25" s="38">
        <f>E25/D25*100</f>
        <v>47.495519190590826</v>
      </c>
      <c r="G25" s="47">
        <f t="shared" si="0"/>
        <v>107.92365529207635</v>
      </c>
    </row>
    <row r="26" spans="1:9" ht="24" customHeight="1">
      <c r="A26" s="33"/>
      <c r="B26" s="27" t="s">
        <v>42</v>
      </c>
      <c r="C26" s="72">
        <v>57426.7</v>
      </c>
      <c r="D26" s="12">
        <v>131785</v>
      </c>
      <c r="E26" s="11">
        <v>60652.9</v>
      </c>
      <c r="F26" s="38">
        <f>E26/D26*100</f>
        <v>46.024130212087869</v>
      </c>
      <c r="G26" s="47">
        <f t="shared" si="0"/>
        <v>105.61794426634302</v>
      </c>
    </row>
    <row r="27" spans="1:9" ht="2.25" hidden="1" customHeight="1">
      <c r="A27" s="33"/>
      <c r="B27" s="28" t="s">
        <v>41</v>
      </c>
      <c r="C27" s="28"/>
      <c r="D27" s="12"/>
      <c r="E27" s="11"/>
      <c r="F27" s="38"/>
      <c r="G27" s="47" t="e">
        <f t="shared" si="0"/>
        <v>#DIV/0!</v>
      </c>
    </row>
    <row r="28" spans="1:9" ht="38.25" hidden="1" customHeight="1">
      <c r="A28" s="33"/>
      <c r="B28" s="25" t="s">
        <v>30</v>
      </c>
      <c r="C28" s="25"/>
      <c r="D28" s="12"/>
      <c r="E28" s="11"/>
      <c r="F28" s="38"/>
      <c r="G28" s="47" t="e">
        <f t="shared" si="0"/>
        <v>#DIV/0!</v>
      </c>
    </row>
    <row r="29" spans="1:9" ht="27" customHeight="1">
      <c r="A29" s="33"/>
      <c r="B29" s="25" t="s">
        <v>31</v>
      </c>
      <c r="C29" s="60">
        <v>-383.5</v>
      </c>
      <c r="D29" s="12">
        <v>-271.5</v>
      </c>
      <c r="E29" s="11">
        <v>-271.5</v>
      </c>
      <c r="F29" s="38">
        <f>E29/D29*100</f>
        <v>100</v>
      </c>
      <c r="G29" s="47">
        <f t="shared" si="0"/>
        <v>70.795306388526726</v>
      </c>
    </row>
    <row r="30" spans="1:9">
      <c r="A30" s="33"/>
      <c r="B30" s="29" t="s">
        <v>34</v>
      </c>
      <c r="C30" s="45">
        <f>C24+C8</f>
        <v>96708.9</v>
      </c>
      <c r="D30" s="15">
        <f>D24+D8</f>
        <v>220166</v>
      </c>
      <c r="E30" s="15">
        <f>E24+E8</f>
        <v>102811.59999999999</v>
      </c>
      <c r="F30" s="39">
        <f>E30/D30*100</f>
        <v>46.697310211385954</v>
      </c>
      <c r="G30" s="61">
        <f t="shared" si="0"/>
        <v>106.31038094735852</v>
      </c>
      <c r="H30" s="14"/>
      <c r="I30" s="1"/>
    </row>
    <row r="31" spans="1:9">
      <c r="A31" s="33"/>
      <c r="B31" s="76" t="s">
        <v>1</v>
      </c>
      <c r="C31" s="76"/>
      <c r="D31" s="76"/>
      <c r="E31" s="76"/>
      <c r="F31" s="76"/>
      <c r="G31" s="33"/>
      <c r="H31" s="1"/>
      <c r="I31" s="1"/>
    </row>
    <row r="32" spans="1:9">
      <c r="A32" s="49" t="s">
        <v>53</v>
      </c>
      <c r="B32" s="26" t="s">
        <v>0</v>
      </c>
      <c r="C32" s="55">
        <f>SUM(C33:C39)</f>
        <v>9596.4</v>
      </c>
      <c r="D32" s="16">
        <f>SUM(D33:D39)</f>
        <v>19200.099999999999</v>
      </c>
      <c r="E32" s="16">
        <f>SUM(E33:E39)</f>
        <v>10161.700000000001</v>
      </c>
      <c r="F32" s="39">
        <f t="shared" ref="F32:F70" si="2">E32/D32*100</f>
        <v>52.925245181014688</v>
      </c>
      <c r="G32" s="61">
        <f>E32/C32*100</f>
        <v>105.89075069817851</v>
      </c>
      <c r="H32" s="1"/>
      <c r="I32" s="1"/>
    </row>
    <row r="33" spans="1:9" s="70" customFormat="1" ht="22.5">
      <c r="A33" s="50" t="s">
        <v>112</v>
      </c>
      <c r="B33" s="51" t="s">
        <v>113</v>
      </c>
      <c r="C33" s="56"/>
      <c r="D33" s="17">
        <v>1156.4000000000001</v>
      </c>
      <c r="E33" s="17">
        <v>419.7</v>
      </c>
      <c r="F33" s="52">
        <f>E33/D33*100</f>
        <v>36.293670010377028</v>
      </c>
      <c r="G33" s="62"/>
      <c r="H33" s="69"/>
      <c r="I33" s="69"/>
    </row>
    <row r="34" spans="1:9" ht="33.75">
      <c r="A34" s="48" t="s">
        <v>54</v>
      </c>
      <c r="B34" s="30" t="s">
        <v>59</v>
      </c>
      <c r="C34" s="54">
        <v>415.8</v>
      </c>
      <c r="D34" s="17">
        <v>985.5</v>
      </c>
      <c r="E34" s="18">
        <v>416.9</v>
      </c>
      <c r="F34" s="40">
        <f t="shared" si="2"/>
        <v>42.303399289700657</v>
      </c>
      <c r="G34" s="62">
        <f>E34/C34*100</f>
        <v>100.26455026455025</v>
      </c>
      <c r="H34" s="1"/>
      <c r="I34" s="1"/>
    </row>
    <row r="35" spans="1:9" ht="45">
      <c r="A35" s="48" t="s">
        <v>55</v>
      </c>
      <c r="B35" s="31" t="s">
        <v>60</v>
      </c>
      <c r="C35" s="54">
        <v>6126.3</v>
      </c>
      <c r="D35" s="17">
        <v>11305.9</v>
      </c>
      <c r="E35" s="18">
        <v>6137.8</v>
      </c>
      <c r="F35" s="40">
        <f t="shared" si="2"/>
        <v>54.288468852546025</v>
      </c>
      <c r="G35" s="62">
        <f t="shared" ref="G35:G70" si="3">E35/C35*100</f>
        <v>100.18771526043453</v>
      </c>
      <c r="H35" s="1"/>
      <c r="I35" s="1"/>
    </row>
    <row r="36" spans="1:9">
      <c r="A36" s="48" t="s">
        <v>124</v>
      </c>
      <c r="B36" s="31" t="s">
        <v>125</v>
      </c>
      <c r="C36" s="54"/>
      <c r="D36" s="17">
        <v>4.9000000000000004</v>
      </c>
      <c r="E36" s="18"/>
      <c r="F36" s="40"/>
      <c r="G36" s="62"/>
      <c r="H36" s="1"/>
      <c r="I36" s="1"/>
    </row>
    <row r="37" spans="1:9" ht="33.75">
      <c r="A37" s="48" t="s">
        <v>56</v>
      </c>
      <c r="B37" s="31" t="s">
        <v>61</v>
      </c>
      <c r="C37" s="54">
        <v>2048.6999999999998</v>
      </c>
      <c r="D37" s="17">
        <v>3634.3</v>
      </c>
      <c r="E37" s="18">
        <v>2076.3000000000002</v>
      </c>
      <c r="F37" s="40">
        <f t="shared" si="2"/>
        <v>57.130671656164878</v>
      </c>
      <c r="G37" s="62">
        <f t="shared" si="3"/>
        <v>101.34719578269149</v>
      </c>
      <c r="H37" s="1"/>
      <c r="I37" s="1"/>
    </row>
    <row r="38" spans="1:9">
      <c r="A38" s="48" t="s">
        <v>57</v>
      </c>
      <c r="B38" s="31" t="s">
        <v>62</v>
      </c>
      <c r="C38" s="54"/>
      <c r="D38" s="17">
        <v>10</v>
      </c>
      <c r="E38" s="18"/>
      <c r="F38" s="40">
        <f t="shared" si="2"/>
        <v>0</v>
      </c>
      <c r="G38" s="62"/>
      <c r="H38" s="1"/>
      <c r="I38" s="1"/>
    </row>
    <row r="39" spans="1:9">
      <c r="A39" s="48" t="s">
        <v>58</v>
      </c>
      <c r="B39" s="31" t="s">
        <v>63</v>
      </c>
      <c r="C39" s="54">
        <v>1005.6</v>
      </c>
      <c r="D39" s="17">
        <v>2103.1</v>
      </c>
      <c r="E39" s="18">
        <v>1111</v>
      </c>
      <c r="F39" s="40">
        <f t="shared" si="2"/>
        <v>52.826779515952651</v>
      </c>
      <c r="G39" s="62">
        <f>E39/C39*100</f>
        <v>110.4813046937152</v>
      </c>
      <c r="H39" s="1"/>
      <c r="I39" s="1"/>
    </row>
    <row r="40" spans="1:9" ht="12" customHeight="1">
      <c r="A40" s="49" t="s">
        <v>64</v>
      </c>
      <c r="B40" s="26" t="s">
        <v>26</v>
      </c>
      <c r="C40" s="55">
        <f>C41</f>
        <v>478.2</v>
      </c>
      <c r="D40" s="16">
        <f>D41</f>
        <v>1317</v>
      </c>
      <c r="E40" s="16">
        <f>E41</f>
        <v>517.5</v>
      </c>
      <c r="F40" s="39">
        <f t="shared" si="2"/>
        <v>39.29384965831435</v>
      </c>
      <c r="G40" s="61">
        <f>E40/C40*100</f>
        <v>108.21831869510665</v>
      </c>
      <c r="H40" s="1"/>
      <c r="I40" s="1"/>
    </row>
    <row r="41" spans="1:9" ht="33.75">
      <c r="A41" s="50" t="s">
        <v>65</v>
      </c>
      <c r="B41" s="31" t="s">
        <v>66</v>
      </c>
      <c r="C41" s="54">
        <v>478.2</v>
      </c>
      <c r="D41" s="18">
        <v>1317</v>
      </c>
      <c r="E41" s="18">
        <v>517.5</v>
      </c>
      <c r="F41" s="40">
        <f t="shared" si="2"/>
        <v>39.29384965831435</v>
      </c>
      <c r="G41" s="62">
        <f>E41/C41*100</f>
        <v>108.21831869510665</v>
      </c>
      <c r="H41" s="1"/>
      <c r="I41" s="1"/>
    </row>
    <row r="42" spans="1:9">
      <c r="A42" s="49" t="s">
        <v>67</v>
      </c>
      <c r="B42" s="26" t="s">
        <v>5</v>
      </c>
      <c r="C42" s="55">
        <f>C44+C45</f>
        <v>286.2</v>
      </c>
      <c r="D42" s="16">
        <f>D43+D44+D45</f>
        <v>21321.199999999997</v>
      </c>
      <c r="E42" s="16">
        <f>E44+E45</f>
        <v>2917.8</v>
      </c>
      <c r="F42" s="39">
        <f t="shared" si="2"/>
        <v>13.684970827157949</v>
      </c>
      <c r="G42" s="61">
        <f>E42/C42*100</f>
        <v>1019.496855345912</v>
      </c>
      <c r="H42" s="1"/>
      <c r="I42" s="1"/>
    </row>
    <row r="43" spans="1:9">
      <c r="A43" s="50" t="s">
        <v>68</v>
      </c>
      <c r="B43" s="31" t="s">
        <v>71</v>
      </c>
      <c r="C43" s="54"/>
      <c r="D43" s="18">
        <v>44.6</v>
      </c>
      <c r="E43" s="19"/>
      <c r="F43" s="40">
        <f t="shared" si="2"/>
        <v>0</v>
      </c>
      <c r="G43" s="61"/>
      <c r="H43" s="1"/>
      <c r="I43" s="1"/>
    </row>
    <row r="44" spans="1:9">
      <c r="A44" s="50" t="s">
        <v>69</v>
      </c>
      <c r="B44" s="31" t="s">
        <v>72</v>
      </c>
      <c r="C44" s="54">
        <v>248.1</v>
      </c>
      <c r="D44" s="18">
        <v>21204.6</v>
      </c>
      <c r="E44" s="19">
        <v>2880</v>
      </c>
      <c r="F44" s="40">
        <f t="shared" si="2"/>
        <v>13.581958631617669</v>
      </c>
      <c r="G44" s="61">
        <f>E44/C44*100</f>
        <v>1160.8222490931078</v>
      </c>
      <c r="H44" s="1"/>
      <c r="I44" s="1"/>
    </row>
    <row r="45" spans="1:9">
      <c r="A45" s="50" t="s">
        <v>70</v>
      </c>
      <c r="B45" s="31" t="s">
        <v>73</v>
      </c>
      <c r="C45" s="54">
        <v>38.1</v>
      </c>
      <c r="D45" s="18">
        <v>72</v>
      </c>
      <c r="E45" s="19">
        <v>37.799999999999997</v>
      </c>
      <c r="F45" s="40">
        <f t="shared" si="2"/>
        <v>52.499999999999993</v>
      </c>
      <c r="G45" s="62">
        <f>E45/C45*100</f>
        <v>99.212598425196845</v>
      </c>
      <c r="H45" s="1"/>
      <c r="I45" s="1"/>
    </row>
    <row r="46" spans="1:9">
      <c r="A46" s="49" t="s">
        <v>74</v>
      </c>
      <c r="B46" s="26" t="s">
        <v>7</v>
      </c>
      <c r="C46" s="55">
        <f>C47</f>
        <v>22</v>
      </c>
      <c r="D46" s="16">
        <f>D47</f>
        <v>76</v>
      </c>
      <c r="E46" s="16">
        <f>E47</f>
        <v>36</v>
      </c>
      <c r="F46" s="39">
        <f t="shared" si="2"/>
        <v>47.368421052631575</v>
      </c>
      <c r="G46" s="61">
        <f>E46/C46*100</f>
        <v>163.63636363636365</v>
      </c>
      <c r="H46" s="1"/>
      <c r="I46" s="1"/>
    </row>
    <row r="47" spans="1:9">
      <c r="A47" s="50" t="s">
        <v>75</v>
      </c>
      <c r="B47" s="51" t="s">
        <v>76</v>
      </c>
      <c r="C47" s="56">
        <v>22</v>
      </c>
      <c r="D47" s="17">
        <v>76</v>
      </c>
      <c r="E47" s="17">
        <v>36</v>
      </c>
      <c r="F47" s="52">
        <f t="shared" si="2"/>
        <v>47.368421052631575</v>
      </c>
      <c r="G47" s="62">
        <f>E47/C47*100</f>
        <v>163.63636363636365</v>
      </c>
      <c r="H47" s="1"/>
      <c r="I47" s="1"/>
    </row>
    <row r="48" spans="1:9">
      <c r="A48" s="49" t="s">
        <v>77</v>
      </c>
      <c r="B48" s="26" t="s">
        <v>23</v>
      </c>
      <c r="C48" s="55">
        <f>C49+C50+C52+C53</f>
        <v>72872.899999999994</v>
      </c>
      <c r="D48" s="16">
        <f>D49+D50+D51+D52+D53</f>
        <v>150327</v>
      </c>
      <c r="E48" s="16">
        <f>E49+E50+E51+E52+E53</f>
        <v>76092.200000000012</v>
      </c>
      <c r="F48" s="39">
        <f t="shared" si="2"/>
        <v>50.617786558635515</v>
      </c>
      <c r="G48" s="61">
        <f>E48/C48*100</f>
        <v>104.41769162473295</v>
      </c>
      <c r="H48" s="1"/>
      <c r="I48" s="1"/>
    </row>
    <row r="49" spans="1:9">
      <c r="A49" s="48" t="s">
        <v>78</v>
      </c>
      <c r="B49" s="51" t="s">
        <v>82</v>
      </c>
      <c r="C49" s="56">
        <v>11859.1</v>
      </c>
      <c r="D49" s="17">
        <v>30837</v>
      </c>
      <c r="E49" s="17">
        <v>13209.2</v>
      </c>
      <c r="F49" s="52">
        <f t="shared" si="2"/>
        <v>42.835554690793529</v>
      </c>
      <c r="G49" s="62">
        <f>E49/C49*100</f>
        <v>111.38450641279694</v>
      </c>
      <c r="H49" s="1"/>
      <c r="I49" s="1"/>
    </row>
    <row r="50" spans="1:9">
      <c r="A50" s="48" t="s">
        <v>79</v>
      </c>
      <c r="B50" s="51" t="s">
        <v>83</v>
      </c>
      <c r="C50" s="56">
        <v>58191.199999999997</v>
      </c>
      <c r="D50" s="17">
        <v>103086.7</v>
      </c>
      <c r="E50" s="17">
        <v>54390.3</v>
      </c>
      <c r="F50" s="52">
        <f t="shared" si="2"/>
        <v>52.761704468180668</v>
      </c>
      <c r="G50" s="62">
        <f>E50/C50*100</f>
        <v>93.468256368660562</v>
      </c>
      <c r="H50" s="1"/>
      <c r="I50" s="1"/>
    </row>
    <row r="51" spans="1:9">
      <c r="A51" s="48" t="s">
        <v>114</v>
      </c>
      <c r="B51" s="51" t="s">
        <v>115</v>
      </c>
      <c r="C51" s="56"/>
      <c r="D51" s="17">
        <v>8714.1</v>
      </c>
      <c r="E51" s="17">
        <v>5247.5</v>
      </c>
      <c r="F51" s="52">
        <f t="shared" si="2"/>
        <v>60.218496459760615</v>
      </c>
      <c r="G51" s="62"/>
      <c r="H51" s="1"/>
      <c r="I51" s="1"/>
    </row>
    <row r="52" spans="1:9">
      <c r="A52" s="48" t="s">
        <v>80</v>
      </c>
      <c r="B52" s="51" t="s">
        <v>84</v>
      </c>
      <c r="C52" s="56">
        <v>15.4</v>
      </c>
      <c r="D52" s="17">
        <v>642.29999999999995</v>
      </c>
      <c r="E52" s="17">
        <v>14.6</v>
      </c>
      <c r="F52" s="52">
        <f t="shared" si="2"/>
        <v>2.273081114743889</v>
      </c>
      <c r="G52" s="62">
        <f>E52/C52*100</f>
        <v>94.805194805194802</v>
      </c>
      <c r="H52" s="1"/>
      <c r="I52" s="1"/>
    </row>
    <row r="53" spans="1:9">
      <c r="A53" s="48" t="s">
        <v>81</v>
      </c>
      <c r="B53" s="51" t="s">
        <v>85</v>
      </c>
      <c r="C53" s="56">
        <v>2807.2</v>
      </c>
      <c r="D53" s="17">
        <v>7046.9</v>
      </c>
      <c r="E53" s="17">
        <v>3230.6</v>
      </c>
      <c r="F53" s="52">
        <f t="shared" si="2"/>
        <v>45.844271949367808</v>
      </c>
      <c r="G53" s="62">
        <f t="shared" ref="G53:G60" si="4">E53/C53*100</f>
        <v>115.08264462809919</v>
      </c>
      <c r="H53" s="1"/>
      <c r="I53" s="1"/>
    </row>
    <row r="54" spans="1:9">
      <c r="A54" s="49" t="s">
        <v>86</v>
      </c>
      <c r="B54" s="26" t="s">
        <v>35</v>
      </c>
      <c r="C54" s="55">
        <f>C55+C56</f>
        <v>11503.4</v>
      </c>
      <c r="D54" s="16">
        <f>D55+D56</f>
        <v>33044.299999999996</v>
      </c>
      <c r="E54" s="16">
        <f>E55+E56</f>
        <v>13852.4</v>
      </c>
      <c r="F54" s="39">
        <f t="shared" si="2"/>
        <v>41.920694340627584</v>
      </c>
      <c r="G54" s="61">
        <f t="shared" si="4"/>
        <v>120.4200497244293</v>
      </c>
      <c r="H54" s="1"/>
      <c r="I54" s="1"/>
    </row>
    <row r="55" spans="1:9">
      <c r="A55" s="50" t="s">
        <v>87</v>
      </c>
      <c r="B55" s="31" t="s">
        <v>88</v>
      </c>
      <c r="C55" s="6">
        <v>10792</v>
      </c>
      <c r="D55" s="17">
        <v>31343.1</v>
      </c>
      <c r="E55" s="17">
        <v>12990.3</v>
      </c>
      <c r="F55" s="52">
        <f t="shared" si="2"/>
        <v>41.445485609272851</v>
      </c>
      <c r="G55" s="62">
        <f t="shared" si="4"/>
        <v>120.36971830985914</v>
      </c>
      <c r="H55" s="1"/>
      <c r="I55" s="1"/>
    </row>
    <row r="56" spans="1:9">
      <c r="A56" s="48" t="s">
        <v>126</v>
      </c>
      <c r="B56" s="31" t="s">
        <v>89</v>
      </c>
      <c r="C56" s="56">
        <v>711.4</v>
      </c>
      <c r="D56" s="17">
        <v>1701.2</v>
      </c>
      <c r="E56" s="17">
        <v>862.1</v>
      </c>
      <c r="F56" s="52">
        <f t="shared" si="2"/>
        <v>50.675993416411949</v>
      </c>
      <c r="G56" s="62">
        <f t="shared" si="4"/>
        <v>121.18358166994658</v>
      </c>
      <c r="H56" s="1"/>
      <c r="I56" s="1"/>
    </row>
    <row r="57" spans="1:9">
      <c r="A57" s="49" t="s">
        <v>90</v>
      </c>
      <c r="B57" s="26" t="s">
        <v>24</v>
      </c>
      <c r="C57" s="55">
        <f>C58+C59+C60</f>
        <v>1543.6</v>
      </c>
      <c r="D57" s="16">
        <f>D58+D59+D60</f>
        <v>3584.6</v>
      </c>
      <c r="E57" s="16">
        <f>E58+E59+E60</f>
        <v>1281.4000000000001</v>
      </c>
      <c r="F57" s="39">
        <f t="shared" si="2"/>
        <v>35.747363722591089</v>
      </c>
      <c r="G57" s="61">
        <f t="shared" si="4"/>
        <v>83.013734128012445</v>
      </c>
      <c r="H57" s="1"/>
      <c r="I57" s="1"/>
    </row>
    <row r="58" spans="1:9">
      <c r="A58" s="50" t="s">
        <v>91</v>
      </c>
      <c r="B58" s="31" t="s">
        <v>94</v>
      </c>
      <c r="C58" s="56">
        <v>60.8</v>
      </c>
      <c r="D58" s="17">
        <v>129.6</v>
      </c>
      <c r="E58" s="17">
        <v>54.4</v>
      </c>
      <c r="F58" s="52">
        <f t="shared" si="2"/>
        <v>41.97530864197531</v>
      </c>
      <c r="G58" s="62">
        <f t="shared" si="4"/>
        <v>89.473684210526315</v>
      </c>
      <c r="H58" s="1"/>
      <c r="I58" s="1"/>
    </row>
    <row r="59" spans="1:9">
      <c r="A59" s="50" t="s">
        <v>92</v>
      </c>
      <c r="B59" s="31" t="s">
        <v>95</v>
      </c>
      <c r="C59" s="56">
        <v>1195.7</v>
      </c>
      <c r="D59" s="17">
        <v>2763.9</v>
      </c>
      <c r="E59" s="17">
        <v>988.2</v>
      </c>
      <c r="F59" s="52">
        <f t="shared" si="2"/>
        <v>35.753826115271899</v>
      </c>
      <c r="G59" s="62">
        <f t="shared" si="4"/>
        <v>82.646148699506554</v>
      </c>
      <c r="H59" s="1"/>
      <c r="I59" s="1"/>
    </row>
    <row r="60" spans="1:9">
      <c r="A60" s="50" t="s">
        <v>93</v>
      </c>
      <c r="B60" s="31" t="s">
        <v>96</v>
      </c>
      <c r="C60" s="56">
        <v>287.10000000000002</v>
      </c>
      <c r="D60" s="17">
        <v>691.1</v>
      </c>
      <c r="E60" s="17">
        <v>238.8</v>
      </c>
      <c r="F60" s="52">
        <f t="shared" si="2"/>
        <v>34.55361018665895</v>
      </c>
      <c r="G60" s="62">
        <f t="shared" si="4"/>
        <v>83.176593521421111</v>
      </c>
      <c r="H60" s="1"/>
      <c r="I60" s="1"/>
    </row>
    <row r="61" spans="1:9">
      <c r="A61" s="49" t="s">
        <v>97</v>
      </c>
      <c r="B61" s="26" t="s">
        <v>36</v>
      </c>
      <c r="C61" s="55">
        <f>C62</f>
        <v>76.2</v>
      </c>
      <c r="D61" s="16">
        <f>D62</f>
        <v>50</v>
      </c>
      <c r="E61" s="16">
        <f>E62</f>
        <v>5.4</v>
      </c>
      <c r="F61" s="39">
        <f t="shared" si="2"/>
        <v>10.8</v>
      </c>
      <c r="G61" s="61">
        <f>E61/C61*100</f>
        <v>7.0866141732283463</v>
      </c>
      <c r="H61" s="1"/>
      <c r="I61" s="1"/>
    </row>
    <row r="62" spans="1:9">
      <c r="A62" s="50" t="s">
        <v>98</v>
      </c>
      <c r="B62" s="51" t="s">
        <v>99</v>
      </c>
      <c r="C62" s="56">
        <v>76.2</v>
      </c>
      <c r="D62" s="17">
        <v>50</v>
      </c>
      <c r="E62" s="17">
        <v>5.4</v>
      </c>
      <c r="F62" s="52">
        <f t="shared" si="2"/>
        <v>10.8</v>
      </c>
      <c r="G62" s="62">
        <f>E62/C62*100</f>
        <v>7.0866141732283463</v>
      </c>
      <c r="H62" s="1"/>
      <c r="I62" s="1"/>
    </row>
    <row r="63" spans="1:9">
      <c r="A63" s="49" t="s">
        <v>100</v>
      </c>
      <c r="B63" s="26" t="s">
        <v>37</v>
      </c>
      <c r="C63" s="55">
        <f>C64</f>
        <v>139.9</v>
      </c>
      <c r="D63" s="16">
        <f>D64</f>
        <v>115</v>
      </c>
      <c r="E63" s="16">
        <f>E64</f>
        <v>115</v>
      </c>
      <c r="F63" s="39">
        <f t="shared" si="2"/>
        <v>100</v>
      </c>
      <c r="G63" s="61">
        <f>E63/C63*100</f>
        <v>82.201572551822736</v>
      </c>
      <c r="H63" s="1"/>
      <c r="I63" s="1"/>
    </row>
    <row r="64" spans="1:9">
      <c r="A64" s="50" t="s">
        <v>101</v>
      </c>
      <c r="B64" s="51" t="s">
        <v>102</v>
      </c>
      <c r="C64" s="56">
        <v>139.9</v>
      </c>
      <c r="D64" s="17">
        <v>115</v>
      </c>
      <c r="E64" s="17">
        <v>115</v>
      </c>
      <c r="F64" s="52">
        <f t="shared" si="2"/>
        <v>100</v>
      </c>
      <c r="G64" s="62">
        <f>E64/C64*100</f>
        <v>82.201572551822736</v>
      </c>
      <c r="H64" s="1"/>
      <c r="I64" s="1"/>
    </row>
    <row r="65" spans="1:9">
      <c r="A65" s="49" t="s">
        <v>103</v>
      </c>
      <c r="B65" s="26" t="s">
        <v>38</v>
      </c>
      <c r="C65" s="55"/>
      <c r="D65" s="16">
        <f>D66</f>
        <v>21.9</v>
      </c>
      <c r="E65" s="16"/>
      <c r="F65" s="39">
        <f t="shared" si="2"/>
        <v>0</v>
      </c>
      <c r="G65" s="62"/>
      <c r="H65" s="1"/>
      <c r="I65" s="1"/>
    </row>
    <row r="66" spans="1:9" ht="22.5">
      <c r="A66" s="50" t="s">
        <v>104</v>
      </c>
      <c r="B66" s="51" t="s">
        <v>105</v>
      </c>
      <c r="C66" s="56"/>
      <c r="D66" s="17">
        <v>21.9</v>
      </c>
      <c r="E66" s="17"/>
      <c r="F66" s="52">
        <f t="shared" si="2"/>
        <v>0</v>
      </c>
      <c r="G66" s="62"/>
      <c r="H66" s="1"/>
      <c r="I66" s="1"/>
    </row>
    <row r="67" spans="1:9" ht="22.5">
      <c r="A67" s="49" t="s">
        <v>106</v>
      </c>
      <c r="B67" s="26" t="s">
        <v>39</v>
      </c>
      <c r="C67" s="55">
        <f>C68</f>
        <v>374.9</v>
      </c>
      <c r="D67" s="16">
        <f>D68+D69</f>
        <v>1020.3</v>
      </c>
      <c r="E67" s="16">
        <f>E68</f>
        <v>389.7</v>
      </c>
      <c r="F67" s="39">
        <f t="shared" si="2"/>
        <v>38.194648632755076</v>
      </c>
      <c r="G67" s="61">
        <f t="shared" si="3"/>
        <v>103.94771939183782</v>
      </c>
      <c r="H67" s="1"/>
      <c r="I67" s="1"/>
    </row>
    <row r="68" spans="1:9" ht="33.75">
      <c r="A68" s="48" t="s">
        <v>107</v>
      </c>
      <c r="B68" s="53" t="s">
        <v>109</v>
      </c>
      <c r="C68" s="57">
        <v>374.9</v>
      </c>
      <c r="D68" s="17">
        <v>810</v>
      </c>
      <c r="E68" s="17">
        <v>389.7</v>
      </c>
      <c r="F68" s="52">
        <f t="shared" si="2"/>
        <v>48.111111111111107</v>
      </c>
      <c r="G68" s="62">
        <f t="shared" si="3"/>
        <v>103.94771939183782</v>
      </c>
      <c r="H68" s="1"/>
      <c r="I68" s="1"/>
    </row>
    <row r="69" spans="1:9" ht="33.75">
      <c r="A69" s="48" t="s">
        <v>108</v>
      </c>
      <c r="B69" s="53" t="s">
        <v>110</v>
      </c>
      <c r="C69" s="57"/>
      <c r="D69" s="17">
        <v>210.3</v>
      </c>
      <c r="E69" s="17"/>
      <c r="F69" s="52">
        <f t="shared" si="2"/>
        <v>0</v>
      </c>
      <c r="G69" s="62"/>
      <c r="H69" s="1"/>
      <c r="I69" s="1"/>
    </row>
    <row r="70" spans="1:9">
      <c r="A70" s="33"/>
      <c r="B70" s="29" t="s">
        <v>34</v>
      </c>
      <c r="C70" s="58">
        <f>C32+C40+C42+C46+C48+C54+C57+C61+C63+C67</f>
        <v>96893.699999999983</v>
      </c>
      <c r="D70" s="16">
        <f>D32+D40+D42+D46+D48+D54+D57+D61+D63+D65+D67</f>
        <v>230077.39999999997</v>
      </c>
      <c r="E70" s="16">
        <f>E32+E40+E42+E46+E48+E54+E57+E61+E63+E65+E67</f>
        <v>105369.09999999999</v>
      </c>
      <c r="F70" s="39">
        <f t="shared" si="2"/>
        <v>45.797240406923933</v>
      </c>
      <c r="G70" s="61">
        <f t="shared" si="3"/>
        <v>108.74711152531074</v>
      </c>
      <c r="H70" s="14"/>
      <c r="I70" s="1"/>
    </row>
    <row r="71" spans="1:9" ht="22.5">
      <c r="A71" s="33"/>
      <c r="B71" s="26" t="s">
        <v>27</v>
      </c>
      <c r="C71" s="59">
        <f>C30-C70</f>
        <v>-184.79999999998836</v>
      </c>
      <c r="D71" s="16">
        <f>D30-D70</f>
        <v>-9911.3999999999651</v>
      </c>
      <c r="E71" s="16">
        <f>E30-E70</f>
        <v>-2557.5</v>
      </c>
      <c r="F71" s="40"/>
      <c r="G71" s="42"/>
      <c r="H71" s="13"/>
      <c r="I71" s="4"/>
    </row>
    <row r="72" spans="1:9">
      <c r="A72" s="33"/>
      <c r="B72" s="77" t="s">
        <v>40</v>
      </c>
      <c r="C72" s="77"/>
      <c r="D72" s="77"/>
      <c r="E72" s="77"/>
      <c r="F72" s="77"/>
      <c r="G72" s="33"/>
    </row>
    <row r="73" spans="1:9" s="5" customFormat="1" ht="22.5">
      <c r="A73" s="35"/>
      <c r="B73" s="30" t="s">
        <v>28</v>
      </c>
      <c r="C73" s="30"/>
      <c r="D73" s="18"/>
      <c r="E73" s="18"/>
      <c r="F73" s="40"/>
      <c r="G73" s="35"/>
    </row>
    <row r="74" spans="1:9" ht="25.5" customHeight="1">
      <c r="A74" s="33"/>
      <c r="B74" s="31" t="s">
        <v>29</v>
      </c>
      <c r="C74" s="31"/>
      <c r="D74" s="18">
        <v>1800</v>
      </c>
      <c r="E74" s="18">
        <v>1800</v>
      </c>
      <c r="F74" s="40"/>
      <c r="G74" s="33"/>
    </row>
    <row r="75" spans="1:9" s="5" customFormat="1" ht="22.5">
      <c r="A75" s="35"/>
      <c r="B75" s="30" t="s">
        <v>2</v>
      </c>
      <c r="C75" s="60"/>
      <c r="D75" s="18"/>
      <c r="E75" s="18"/>
      <c r="F75" s="40"/>
      <c r="G75" s="35"/>
    </row>
    <row r="76" spans="1:9" s="5" customFormat="1" ht="22.5">
      <c r="A76" s="35"/>
      <c r="B76" s="30" t="s">
        <v>3</v>
      </c>
      <c r="C76" s="54">
        <v>184.8</v>
      </c>
      <c r="D76" s="17">
        <v>8111.4</v>
      </c>
      <c r="E76" s="18">
        <v>757.5</v>
      </c>
      <c r="F76" s="40"/>
      <c r="G76" s="35"/>
    </row>
    <row r="77" spans="1:9" ht="12" thickBot="1">
      <c r="A77" s="67"/>
      <c r="B77" s="32" t="s">
        <v>34</v>
      </c>
      <c r="C77" s="71">
        <f>SUM(C76)</f>
        <v>184.8</v>
      </c>
      <c r="D77" s="20">
        <v>8111.4</v>
      </c>
      <c r="E77" s="20">
        <v>757.5</v>
      </c>
      <c r="F77" s="41"/>
      <c r="G77" s="67"/>
    </row>
  </sheetData>
  <mergeCells count="5">
    <mergeCell ref="B1:F3"/>
    <mergeCell ref="B7:F7"/>
    <mergeCell ref="B31:F31"/>
    <mergeCell ref="B72:F72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2016-09-20T07:48:26Z</cp:lastPrinted>
  <dcterms:created xsi:type="dcterms:W3CDTF">2009-04-17T07:03:32Z</dcterms:created>
  <dcterms:modified xsi:type="dcterms:W3CDTF">2017-07-13T12:12:48Z</dcterms:modified>
</cp:coreProperties>
</file>